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5795" windowHeight="7170"/>
  </bookViews>
  <sheets>
    <sheet name="CALCULO" sheetId="1" r:id="rId1"/>
  </sheets>
  <definedNames>
    <definedName name="_xlnm.Print_Area" localSheetId="0">CALCULO!$B$2:$I$28</definedName>
    <definedName name="CRD_EXQ">CALCULO!$D$5</definedName>
    <definedName name="CRED_ESP">CALCULO!$D$11</definedName>
    <definedName name="CREDITOS">CALCULO!$D$9</definedName>
    <definedName name="CUSTAS">CALCULO!$D$7</definedName>
    <definedName name="PRODUTO">CALCULO!$D$13</definedName>
  </definedNames>
  <calcPr calcId="125725"/>
</workbook>
</file>

<file path=xl/calcChain.xml><?xml version="1.0" encoding="utf-8"?>
<calcChain xmlns="http://schemas.openxmlformats.org/spreadsheetml/2006/main">
  <c r="H11" i="1"/>
  <c r="I11"/>
  <c r="I9"/>
  <c r="H9"/>
  <c r="H5"/>
  <c r="I13"/>
  <c r="H13"/>
  <c r="I7"/>
  <c r="H7"/>
  <c r="H15"/>
  <c r="D15" l="1"/>
  <c r="D21" s="1"/>
  <c r="D17" l="1"/>
  <c r="B27"/>
  <c r="D19" l="1"/>
  <c r="D23" s="1"/>
  <c r="D25" s="1"/>
</calcChain>
</file>

<file path=xl/sharedStrings.xml><?xml version="1.0" encoding="utf-8"?>
<sst xmlns="http://schemas.openxmlformats.org/spreadsheetml/2006/main" count="17" uniqueCount="17">
  <si>
    <t>Custas</t>
  </si>
  <si>
    <t>Crédito exequendo</t>
  </si>
  <si>
    <t>Valor disponível depois de deduzidas as custas</t>
  </si>
  <si>
    <t>Valor devido ao exequente</t>
  </si>
  <si>
    <r>
      <t xml:space="preserve">Valor </t>
    </r>
    <r>
      <rPr>
        <u/>
        <sz val="11"/>
        <color theme="1"/>
        <rFont val="Calibri"/>
        <family val="2"/>
        <scheme val="minor"/>
      </rPr>
      <t>máximo</t>
    </r>
    <r>
      <rPr>
        <sz val="11"/>
        <color theme="1"/>
        <rFont val="Calibri"/>
        <family val="2"/>
        <scheme val="minor"/>
      </rPr>
      <t xml:space="preserve"> devido ao exequente </t>
    </r>
  </si>
  <si>
    <t>Produto da penhora</t>
  </si>
  <si>
    <t>SIMULADOR DE PAGAMENTOS NOS TERMOS DO nº 3 DO ARTIGO 796º</t>
  </si>
  <si>
    <t>(campo 5 - campo 2)</t>
  </si>
  <si>
    <t>Valor disponível depois de pagos os crédidos especiais</t>
  </si>
  <si>
    <t>(campo 6 - campo 4)</t>
  </si>
  <si>
    <t>(50% x quadro 7)</t>
  </si>
  <si>
    <t>Câmara dos Solicitadores - Colégio de Especialidade de Agentes de Execução - V1</t>
  </si>
  <si>
    <t>Créditos com prIvilégio geral</t>
  </si>
  <si>
    <r>
      <t xml:space="preserve">Valor </t>
    </r>
    <r>
      <rPr>
        <u/>
        <sz val="11"/>
        <color theme="1"/>
        <rFont val="Calibri"/>
        <family val="2"/>
        <scheme val="minor"/>
      </rPr>
      <t>mínimo</t>
    </r>
    <r>
      <rPr>
        <sz val="11"/>
        <color theme="1"/>
        <rFont val="Calibri"/>
        <family val="2"/>
        <scheme val="minor"/>
      </rPr>
      <t xml:space="preserve"> que é devido ao credor c/ privilégio geral</t>
    </r>
  </si>
  <si>
    <t>Valor devido ao(s) credor(es) com privilégio mobiliário/imobiliário geral</t>
  </si>
  <si>
    <t>(50% x campo 7 no máximo de  de 250 UC)</t>
  </si>
  <si>
    <t>Créditos com privilégio especial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</si>
</sst>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0" fontId="0" fillId="2" borderId="0" xfId="0" applyFill="1" applyBorder="1"/>
    <xf numFmtId="0" fontId="0" fillId="2" borderId="6" xfId="0" applyFill="1" applyBorder="1"/>
    <xf numFmtId="44" fontId="0" fillId="2" borderId="0" xfId="1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44" fontId="2" fillId="2" borderId="0" xfId="1" applyFont="1" applyFill="1" applyBorder="1"/>
    <xf numFmtId="44" fontId="0" fillId="3" borderId="1" xfId="1" applyFont="1" applyFill="1" applyBorder="1" applyProtection="1">
      <protection locked="0"/>
    </xf>
    <xf numFmtId="0" fontId="4" fillId="2" borderId="6" xfId="0" applyFont="1" applyFill="1" applyBorder="1"/>
    <xf numFmtId="44" fontId="0" fillId="2" borderId="0" xfId="0" applyNumberForma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="85" zoomScaleNormal="85" workbookViewId="0">
      <selection activeCell="B25" sqref="B25"/>
    </sheetView>
  </sheetViews>
  <sheetFormatPr defaultRowHeight="15"/>
  <cols>
    <col min="1" max="1" width="4.85546875" style="1" customWidth="1"/>
    <col min="2" max="2" width="70.7109375" style="1" bestFit="1" customWidth="1"/>
    <col min="3" max="3" width="1.42578125" style="1" customWidth="1"/>
    <col min="4" max="4" width="13.140625" style="1" bestFit="1" customWidth="1"/>
    <col min="5" max="5" width="1.42578125" style="1" customWidth="1"/>
    <col min="6" max="6" width="4.42578125" style="2" customWidth="1"/>
    <col min="7" max="8" width="1.7109375" style="1" customWidth="1"/>
    <col min="9" max="9" width="46.5703125" style="1" customWidth="1"/>
    <col min="10" max="10" width="10.7109375" style="1" bestFit="1" customWidth="1"/>
    <col min="11" max="16384" width="9.140625" style="1"/>
  </cols>
  <sheetData>
    <row r="1" spans="2:9" ht="15.75" thickBot="1"/>
    <row r="2" spans="2:9" ht="19.5" thickBot="1">
      <c r="B2" s="18" t="s">
        <v>6</v>
      </c>
      <c r="C2" s="19"/>
      <c r="D2" s="19"/>
      <c r="E2" s="19"/>
      <c r="F2" s="19"/>
      <c r="G2" s="19"/>
      <c r="H2" s="19"/>
      <c r="I2" s="20"/>
    </row>
    <row r="3" spans="2:9" ht="7.5" customHeight="1" thickBot="1"/>
    <row r="4" spans="2:9">
      <c r="B4" s="4"/>
      <c r="C4" s="5"/>
      <c r="D4" s="5"/>
      <c r="E4" s="5"/>
      <c r="F4" s="6"/>
      <c r="G4" s="5"/>
      <c r="H4" s="5"/>
      <c r="I4" s="7"/>
    </row>
    <row r="5" spans="2:9">
      <c r="B5" s="8" t="s">
        <v>1</v>
      </c>
      <c r="C5" s="9"/>
      <c r="D5" s="15">
        <v>32234</v>
      </c>
      <c r="E5" s="9"/>
      <c r="F5" s="3">
        <v>1</v>
      </c>
      <c r="G5" s="9"/>
      <c r="H5" s="9">
        <f>IF(CRD_EXQ&lt;0,1,0)</f>
        <v>0</v>
      </c>
      <c r="I5" s="16"/>
    </row>
    <row r="6" spans="2:9" ht="5.25" customHeight="1">
      <c r="B6" s="8"/>
      <c r="C6" s="9"/>
      <c r="D6" s="11"/>
      <c r="E6" s="9"/>
      <c r="F6" s="12"/>
      <c r="G6" s="9"/>
      <c r="H6" s="9"/>
      <c r="I6" s="10"/>
    </row>
    <row r="7" spans="2:9">
      <c r="B7" s="8" t="s">
        <v>0</v>
      </c>
      <c r="C7" s="9"/>
      <c r="D7" s="15">
        <v>1100</v>
      </c>
      <c r="E7" s="9"/>
      <c r="F7" s="3">
        <v>2</v>
      </c>
      <c r="G7" s="9"/>
      <c r="H7" s="9">
        <f>IF(CUSTAS&lt;0,1,0)</f>
        <v>0</v>
      </c>
      <c r="I7" s="16" t="str">
        <f>IF(CUSTAS&lt;0,"tem que ser valor maior ou igual a zero","")</f>
        <v/>
      </c>
    </row>
    <row r="8" spans="2:9" ht="5.25" customHeight="1">
      <c r="B8" s="8"/>
      <c r="C8" s="9"/>
      <c r="D8" s="11"/>
      <c r="E8" s="9"/>
      <c r="F8" s="12"/>
      <c r="G8" s="9"/>
      <c r="H8" s="9"/>
      <c r="I8" s="10"/>
    </row>
    <row r="9" spans="2:9">
      <c r="B9" s="8" t="s">
        <v>12</v>
      </c>
      <c r="C9" s="9"/>
      <c r="D9" s="15">
        <v>189000</v>
      </c>
      <c r="E9" s="9"/>
      <c r="F9" s="3">
        <v>3</v>
      </c>
      <c r="G9" s="9"/>
      <c r="H9" s="9">
        <f>IF(CREDITOS&lt;0,1,0)</f>
        <v>0</v>
      </c>
      <c r="I9" s="16" t="str">
        <f>IF(CUSTAS&lt;0,"tem que ser valor maior ou igual a zero","")</f>
        <v/>
      </c>
    </row>
    <row r="10" spans="2:9" ht="6" customHeight="1">
      <c r="B10" s="8"/>
      <c r="C10" s="9"/>
      <c r="D10" s="11"/>
      <c r="E10" s="9"/>
      <c r="F10" s="12"/>
      <c r="G10" s="9"/>
      <c r="H10" s="9"/>
      <c r="I10" s="10"/>
    </row>
    <row r="11" spans="2:9">
      <c r="B11" s="8" t="s">
        <v>16</v>
      </c>
      <c r="C11" s="9"/>
      <c r="D11" s="15">
        <v>1450</v>
      </c>
      <c r="E11" s="9"/>
      <c r="F11" s="3">
        <v>4</v>
      </c>
      <c r="G11" s="9"/>
      <c r="H11" s="9">
        <f>IF(CRED_ESP&lt;0,1,0)</f>
        <v>0</v>
      </c>
      <c r="I11" s="16" t="str">
        <f>IF(CUSTAS&lt;0,"tem que ser valor maior ou igual a zero","")</f>
        <v/>
      </c>
    </row>
    <row r="12" spans="2:9" ht="5.25" customHeight="1">
      <c r="B12" s="8"/>
      <c r="C12" s="9"/>
      <c r="D12" s="11"/>
      <c r="E12" s="9"/>
      <c r="F12" s="12"/>
      <c r="G12" s="9"/>
      <c r="H12" s="9"/>
      <c r="I12" s="10"/>
    </row>
    <row r="13" spans="2:9">
      <c r="B13" s="8" t="s">
        <v>5</v>
      </c>
      <c r="C13" s="9"/>
      <c r="D13" s="15">
        <v>24500</v>
      </c>
      <c r="E13" s="9"/>
      <c r="F13" s="3">
        <v>5</v>
      </c>
      <c r="G13" s="9"/>
      <c r="H13" s="9">
        <f>IF(CREDITOS&lt;0,1,0)</f>
        <v>0</v>
      </c>
      <c r="I13" s="16" t="str">
        <f>IF(CREDITOS&lt;0,"tem que ser valor maior ou igual a zero","")</f>
        <v/>
      </c>
    </row>
    <row r="14" spans="2:9" ht="16.5" customHeight="1">
      <c r="B14" s="8"/>
      <c r="C14" s="9"/>
      <c r="D14" s="11"/>
      <c r="E14" s="9"/>
      <c r="F14" s="12"/>
      <c r="G14" s="9"/>
      <c r="H14" s="9"/>
      <c r="I14" s="10"/>
    </row>
    <row r="15" spans="2:9">
      <c r="B15" s="8" t="s">
        <v>2</v>
      </c>
      <c r="C15" s="9"/>
      <c r="D15" s="11">
        <f>IF(SUM(H5:H15)&gt;0,"obs",IF(PRODUTO&lt;CUSTAS,"obs",IF(PRODUTO&gt;CREDITOS+CUSTAS+CRD_EXQ+CRED_ESP,"obs",PRODUTO-CUSTAS)))</f>
        <v>23400</v>
      </c>
      <c r="E15" s="9"/>
      <c r="F15" s="3">
        <v>6</v>
      </c>
      <c r="G15" s="9"/>
      <c r="H15" s="9">
        <f>IF(PRODUTO&lt;0,1,0)</f>
        <v>0</v>
      </c>
      <c r="I15" s="10" t="s">
        <v>7</v>
      </c>
    </row>
    <row r="16" spans="2:9" ht="3.75" customHeight="1">
      <c r="B16" s="8"/>
      <c r="C16" s="9"/>
      <c r="D16" s="11"/>
      <c r="E16" s="9"/>
      <c r="F16" s="12"/>
      <c r="G16" s="9"/>
      <c r="H16" s="9"/>
      <c r="I16" s="10"/>
    </row>
    <row r="17" spans="2:9">
      <c r="B17" s="8" t="s">
        <v>8</v>
      </c>
      <c r="C17" s="9"/>
      <c r="D17" s="17">
        <f>IF(PRODUTO&gt;CREDITOS+CUSTAS+CRD_EXQ+CRED_ESP,"obs",IF(SUM(H5:H13)&gt;0,"obs",IF(PRODUTO&lt;CUSTAS,"obs",IF(D15&lt;CRED_ESP,"obs",D15-D11))))</f>
        <v>21950</v>
      </c>
      <c r="E17" s="9"/>
      <c r="F17" s="3">
        <v>7</v>
      </c>
      <c r="G17" s="9"/>
      <c r="H17" s="9"/>
      <c r="I17" s="10" t="s">
        <v>9</v>
      </c>
    </row>
    <row r="18" spans="2:9" ht="6" customHeight="1">
      <c r="B18" s="13"/>
      <c r="C18" s="9"/>
      <c r="D18" s="9"/>
      <c r="E18" s="9"/>
      <c r="F18" s="12"/>
      <c r="G18" s="9"/>
      <c r="H18" s="9"/>
      <c r="I18" s="10"/>
    </row>
    <row r="19" spans="2:9">
      <c r="B19" s="8" t="s">
        <v>13</v>
      </c>
      <c r="C19" s="9"/>
      <c r="D19" s="11">
        <f>IF(D15&lt;CRED_ESP,"obs",IF(SUM(H5:H13)&gt;0,"obs",IF(PRODUTO&lt;CUSTAS,"obs",IF(PRODUTO&gt;CREDITOS+CUSTAS+CRD_EXQ+CRED_ESP,"obs",D17/2))))</f>
        <v>10975</v>
      </c>
      <c r="E19" s="9"/>
      <c r="F19" s="3">
        <v>8</v>
      </c>
      <c r="G19" s="9"/>
      <c r="H19" s="9"/>
      <c r="I19" s="10" t="s">
        <v>10</v>
      </c>
    </row>
    <row r="20" spans="2:9" ht="6" customHeight="1">
      <c r="B20" s="13"/>
      <c r="C20" s="9"/>
      <c r="D20" s="9"/>
      <c r="E20" s="9"/>
      <c r="F20" s="12"/>
      <c r="G20" s="9"/>
      <c r="H20" s="9"/>
      <c r="I20" s="10"/>
    </row>
    <row r="21" spans="2:9">
      <c r="B21" s="8" t="s">
        <v>4</v>
      </c>
      <c r="C21" s="9"/>
      <c r="D21" s="11">
        <f>IF(D15&lt;CRED_ESP,"obs",IF(SUM(H5:H13)&gt;0,"obs",IF(PRODUTO&lt;CUSTAS,"obs",IF(PRODUTO&gt;CREDITOS+CUSTAS+CRD_EXQ+CRED_ESP,"obs",IF(CRD_EXQ*0.5&lt;250*102,0.5*CRD_EXQ,250*102)))))</f>
        <v>16117</v>
      </c>
      <c r="E21" s="9"/>
      <c r="F21" s="3">
        <v>9</v>
      </c>
      <c r="G21" s="9"/>
      <c r="H21" s="9"/>
      <c r="I21" s="10" t="s">
        <v>15</v>
      </c>
    </row>
    <row r="22" spans="2:9" ht="22.5" customHeight="1">
      <c r="B22" s="8"/>
      <c r="C22" s="9"/>
      <c r="D22" s="11"/>
      <c r="E22" s="9"/>
      <c r="F22" s="12"/>
      <c r="G22" s="9"/>
      <c r="H22" s="9"/>
      <c r="I22" s="10"/>
    </row>
    <row r="23" spans="2:9">
      <c r="B23" s="8" t="s">
        <v>14</v>
      </c>
      <c r="C23" s="9"/>
      <c r="D23" s="14">
        <f>IF(D15&lt;CRED_ESP,"obs",IF(SUM(H5:H13)&gt;0,"obs",IF(PRODUTO&lt;CUSTAS,"obs",IF(PRODUTO&gt;CREDITOS+CUSTAS+CRD_EXQ+CRED_ESP,CREDITOS,IF(D17-D21&lt;D19,D19,D17-D21)))))</f>
        <v>10975</v>
      </c>
      <c r="E23" s="9"/>
      <c r="F23" s="3">
        <v>10</v>
      </c>
      <c r="G23" s="9"/>
      <c r="H23" s="9"/>
      <c r="I23" s="10"/>
    </row>
    <row r="24" spans="2:9" ht="5.25" customHeight="1">
      <c r="B24" s="13"/>
      <c r="C24" s="9"/>
      <c r="D24" s="9"/>
      <c r="E24" s="9"/>
      <c r="F24" s="12"/>
      <c r="G24" s="9"/>
      <c r="H24" s="9"/>
      <c r="I24" s="10"/>
    </row>
    <row r="25" spans="2:9">
      <c r="B25" s="8" t="s">
        <v>3</v>
      </c>
      <c r="C25" s="9"/>
      <c r="D25" s="14">
        <f>IF(D15&lt;CRED_ESP,"obs",IF(SUM(H5:H13)&gt;0,"obs",IF(PRODUTO&lt;CUSTAS,"obs",IF(PRODUTO&gt;CREDITOS+CUSTAS+CRD_EXQ+CRED_ESP,CRD_EXQ,D17-D23))))</f>
        <v>10975</v>
      </c>
      <c r="E25" s="9"/>
      <c r="F25" s="3">
        <v>11</v>
      </c>
      <c r="G25" s="9"/>
      <c r="H25" s="9"/>
      <c r="I25" s="10"/>
    </row>
    <row r="26" spans="2:9" ht="8.25" customHeight="1">
      <c r="B26" s="8"/>
      <c r="C26" s="9"/>
      <c r="D26" s="14"/>
      <c r="E26" s="9"/>
      <c r="F26" s="12"/>
      <c r="G26" s="9"/>
      <c r="H26" s="9"/>
      <c r="I26" s="10"/>
    </row>
    <row r="27" spans="2:9">
      <c r="B27" s="21" t="str">
        <f>IF(D15&lt;CRED_ESP,"obs: os créditos com previlégio especial absorvem o produto da penhora (depois de deduzidas as custas)",IF(SUM(H5:H13)&gt;0,"obs:Tem mensagens de erro, rectifique os valores",IF(PRODUTO&lt;CUSTAS,"obs: o produto da penhora não é suficiente para garantir as custas",IF(PRODUTO&gt;CREDITOS+CUSTAS+CRD_EXQ,"obs: o valor penhorado é superior à soma da quantia exequenda, créditos reclamados e custas",""))))</f>
        <v/>
      </c>
      <c r="C27" s="22"/>
      <c r="D27" s="22"/>
      <c r="E27" s="22"/>
      <c r="F27" s="22"/>
      <c r="G27" s="22"/>
      <c r="H27" s="22"/>
      <c r="I27" s="23"/>
    </row>
    <row r="28" spans="2:9" ht="15.75" thickBot="1">
      <c r="B28" s="24"/>
      <c r="C28" s="25"/>
      <c r="D28" s="25"/>
      <c r="E28" s="25"/>
      <c r="F28" s="25"/>
      <c r="G28" s="25"/>
      <c r="H28" s="25"/>
      <c r="I28" s="26"/>
    </row>
    <row r="29" spans="2:9">
      <c r="B29" s="27" t="s">
        <v>11</v>
      </c>
      <c r="C29" s="27"/>
      <c r="D29" s="27"/>
      <c r="E29" s="27"/>
      <c r="F29" s="27"/>
      <c r="G29" s="27"/>
      <c r="H29" s="27"/>
      <c r="I29" s="27"/>
    </row>
  </sheetData>
  <sheetProtection password="DE36" sheet="1" objects="1" scenarios="1"/>
  <mergeCells count="3">
    <mergeCell ref="B2:I2"/>
    <mergeCell ref="B27:I28"/>
    <mergeCell ref="B29:I2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6</vt:i4>
      </vt:variant>
    </vt:vector>
  </HeadingPairs>
  <TitlesOfParts>
    <vt:vector size="7" baseType="lpstr">
      <vt:lpstr>CALCULO</vt:lpstr>
      <vt:lpstr>CALCULO!Área_de_Impressão</vt:lpstr>
      <vt:lpstr>CRD_EXQ</vt:lpstr>
      <vt:lpstr>CRED_ESP</vt:lpstr>
      <vt:lpstr>CREDITOS</vt:lpstr>
      <vt:lpstr>CUSTAS</vt:lpstr>
      <vt:lpstr>PRODUTO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Jornadas</dc:creator>
  <cp:lastModifiedBy>Jornadas</cp:lastModifiedBy>
  <cp:lastPrinted>2013-10-16T20:17:38Z</cp:lastPrinted>
  <dcterms:created xsi:type="dcterms:W3CDTF">2013-10-16T15:42:58Z</dcterms:created>
  <dcterms:modified xsi:type="dcterms:W3CDTF">2013-12-09T13:08:08Z</dcterms:modified>
</cp:coreProperties>
</file>